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
    </mc:Choice>
  </mc:AlternateContent>
  <bookViews>
    <workbookView xWindow="0" yWindow="0" windowWidth="20490" windowHeight="7050"/>
  </bookViews>
  <sheets>
    <sheet name="4thQtr" sheetId="4" r:id="rId1"/>
    <sheet name="4qtr" sheetId="8"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8" l="1"/>
  <c r="D4" i="8"/>
  <c r="D15" i="4" l="1"/>
  <c r="D13" i="4"/>
  <c r="B39" i="8"/>
  <c r="B40" i="8"/>
  <c r="C40" i="8"/>
  <c r="C39" i="8"/>
  <c r="C25" i="8" l="1"/>
  <c r="C10" i="8"/>
  <c r="B25" i="8" l="1"/>
  <c r="B24" i="8"/>
  <c r="C24" i="8"/>
  <c r="B9" i="8"/>
  <c r="B10" i="8"/>
  <c r="C9" i="8"/>
  <c r="E40" i="8" l="1"/>
  <c r="B43" i="8"/>
  <c r="C41" i="8"/>
  <c r="C36" i="8"/>
  <c r="E35" i="8"/>
  <c r="E34" i="8"/>
  <c r="D36" i="8"/>
  <c r="D43" i="8" s="1"/>
  <c r="E25" i="8"/>
  <c r="B28" i="8"/>
  <c r="C26" i="8"/>
  <c r="C21" i="8"/>
  <c r="E20" i="8"/>
  <c r="E19" i="8"/>
  <c r="E21" i="8" s="1"/>
  <c r="D21" i="8"/>
  <c r="D28" i="8" s="1"/>
  <c r="E10" i="8"/>
  <c r="B13" i="8"/>
  <c r="C11" i="8"/>
  <c r="C6" i="8"/>
  <c r="E5" i="8"/>
  <c r="E4" i="8"/>
  <c r="D6" i="8"/>
  <c r="D13" i="8" s="1"/>
  <c r="E36" i="8" l="1"/>
  <c r="C28" i="8"/>
  <c r="E6" i="8"/>
  <c r="C13" i="8"/>
  <c r="C45" i="8"/>
  <c r="C46" i="8"/>
  <c r="C43" i="8"/>
  <c r="E43" i="8" s="1"/>
  <c r="E13" i="8"/>
  <c r="E28" i="8"/>
  <c r="D45" i="8"/>
  <c r="E13" i="4" s="1"/>
  <c r="E24" i="8"/>
  <c r="E26" i="8" s="1"/>
  <c r="E9" i="8"/>
  <c r="E11" i="8" s="1"/>
  <c r="E39" i="8"/>
  <c r="E41" i="8" s="1"/>
  <c r="E17" i="4" l="1"/>
  <c r="D17" i="4"/>
  <c r="B17" i="4"/>
  <c r="F15" i="4"/>
  <c r="F14" i="4"/>
  <c r="F13" i="4"/>
  <c r="F17" i="4" l="1"/>
</calcChain>
</file>

<file path=xl/sharedStrings.xml><?xml version="1.0" encoding="utf-8"?>
<sst xmlns="http://schemas.openxmlformats.org/spreadsheetml/2006/main" count="71" uniqueCount="43">
  <si>
    <t xml:space="preserve">FDP Form 13 - Manpower Complement </t>
  </si>
  <si>
    <t xml:space="preserve">Republic of the Philippines </t>
  </si>
  <si>
    <t>Nature of Apppointment</t>
  </si>
  <si>
    <t xml:space="preserve">Number </t>
  </si>
  <si>
    <t xml:space="preserve">Compensation and Other Benefits </t>
  </si>
  <si>
    <t xml:space="preserve">Total </t>
  </si>
  <si>
    <t xml:space="preserve">Salaries and Wages </t>
  </si>
  <si>
    <t>Other Monterary Benefits</t>
  </si>
  <si>
    <t xml:space="preserve">I. Permanent </t>
  </si>
  <si>
    <t>P</t>
  </si>
  <si>
    <t xml:space="preserve">II. Contractual </t>
  </si>
  <si>
    <t xml:space="preserve">III. Job Order/Contract of Service </t>
  </si>
  <si>
    <t>Grand Total</t>
  </si>
  <si>
    <t xml:space="preserve">Notes: </t>
  </si>
  <si>
    <t xml:space="preserve">HUMAN RESOUCE COMPLEMENT </t>
  </si>
  <si>
    <t>MUNICIPAL GOVERNMENT OF CUYAPO, NUEVA ECIJA</t>
  </si>
  <si>
    <r>
      <t>1. Contractual personnel are those employment in the government in accordance with a special contract to undertake a specific work ot job, requiring special or technical skills not available in the employing agency, to be accomplished within a speific period, which in no case shall exceed one year, an performs or accomplished the specific work or job, under his own responsibility with a minimum of direction and supevision from the hiring agency (</t>
    </r>
    <r>
      <rPr>
        <i/>
        <sz val="9"/>
        <color theme="1"/>
        <rFont val="Century Gothic"/>
        <family val="2"/>
      </rPr>
      <t>Source: PRESIDENTIAL DECREE No. 807 October 6, 1975</t>
    </r>
    <r>
      <rPr>
        <sz val="9"/>
        <color theme="1"/>
        <rFont val="Century Gothic"/>
        <family val="2"/>
      </rPr>
      <t xml:space="preserve">) </t>
    </r>
  </si>
  <si>
    <r>
      <t xml:space="preserve">2. Contract of Services/Job Orders are employees whose services rendered are not considered government services and does not enjoy the benefits enjoyed by government employees.  The job order covers piece work ot intermitent job of short duration not exceeding six months on a daily basis.  </t>
    </r>
    <r>
      <rPr>
        <i/>
        <sz val="9"/>
        <color theme="1"/>
        <rFont val="Century Gothic"/>
        <family val="2"/>
      </rPr>
      <t xml:space="preserve">(Source: Omnibus Rules Implementing Book V of EO No. 292 and Other Pertinent Civil Service Laws) </t>
    </r>
  </si>
  <si>
    <t xml:space="preserve">We hereby certify that we have reviewed the contents nad hereby attest to the veracity and correctness   </t>
  </si>
  <si>
    <t xml:space="preserve">of the data or information contained in this document. </t>
  </si>
  <si>
    <t>CYRIL M. ACAPULCO</t>
  </si>
  <si>
    <t>Municipal Accountant I</t>
  </si>
  <si>
    <t>Municipal Mayor</t>
  </si>
  <si>
    <t xml:space="preserve">         HRMO IV                 </t>
  </si>
  <si>
    <t>MICHELLE N. BAUTISTA, CPA</t>
  </si>
  <si>
    <t>FLORIDA PAGUIO ESTEBAN, M.D.</t>
  </si>
  <si>
    <r>
      <rPr>
        <b/>
        <u/>
        <sz val="12"/>
        <color theme="1"/>
        <rFont val="Century Gothic"/>
        <family val="2"/>
      </rPr>
      <t>Fourth  Quarter</t>
    </r>
    <r>
      <rPr>
        <b/>
        <sz val="12"/>
        <color theme="1"/>
        <rFont val="Century Gothic"/>
        <family val="2"/>
      </rPr>
      <t xml:space="preserve"> </t>
    </r>
  </si>
  <si>
    <r>
      <t xml:space="preserve">Budget Year </t>
    </r>
    <r>
      <rPr>
        <b/>
        <u/>
        <sz val="12"/>
        <color theme="1"/>
        <rFont val="Century Gothic"/>
        <family val="2"/>
      </rPr>
      <t>2020</t>
    </r>
  </si>
  <si>
    <t>Nature of Appointment</t>
  </si>
  <si>
    <t>Number</t>
  </si>
  <si>
    <t>Compensation and Other Benefits</t>
  </si>
  <si>
    <t>Total</t>
  </si>
  <si>
    <t>Salaries and Wages</t>
  </si>
  <si>
    <t>Other Monetary Benefits</t>
  </si>
  <si>
    <t>I. Permanent</t>
  </si>
  <si>
    <t>Sub-Total</t>
  </si>
  <si>
    <t>II. Contractual</t>
  </si>
  <si>
    <t>III. Job Order/Contract of Service</t>
  </si>
  <si>
    <t>Permanent Total</t>
  </si>
  <si>
    <t>JO Total</t>
  </si>
  <si>
    <t>October 1-31, 2020</t>
  </si>
  <si>
    <t>November 1-30, 2020</t>
  </si>
  <si>
    <t>December 1-31,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</si>
</sst>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x14ac:knownFonts="1">
    <font>
      <sz val="11"/>
      <color theme="1"/>
      <name val="Calibri"/>
      <family val="2"/>
      <scheme val="minor"/>
    </font>
    <font>
      <sz val="11"/>
      <color theme="1"/>
      <name val="Calibri"/>
      <family val="2"/>
      <scheme val="minor"/>
    </font>
    <font>
      <sz val="12"/>
      <color theme="1"/>
      <name val="Century Gothic"/>
      <family val="2"/>
    </font>
    <font>
      <b/>
      <sz val="12"/>
      <color theme="1"/>
      <name val="Century Gothic"/>
      <family val="2"/>
    </font>
    <font>
      <b/>
      <u/>
      <sz val="12"/>
      <color theme="1"/>
      <name val="Century Gothic"/>
      <family val="2"/>
    </font>
    <font>
      <b/>
      <i/>
      <sz val="12"/>
      <color theme="1"/>
      <name val="Century Gothic"/>
      <family val="2"/>
    </font>
    <font>
      <sz val="9"/>
      <color theme="1"/>
      <name val="Century Gothic"/>
      <family val="2"/>
    </font>
    <font>
      <sz val="10"/>
      <color theme="1"/>
      <name val="Century Gothic"/>
      <family val="2"/>
    </font>
    <font>
      <i/>
      <sz val="9"/>
      <color theme="1"/>
      <name val="Century Gothic"/>
      <family val="2"/>
    </font>
    <font>
      <sz val="11"/>
      <color theme="1"/>
      <name val="Century Gothic"/>
      <family val="2"/>
    </font>
    <font>
      <b/>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Font="1"/>
    <xf numFmtId="0" fontId="3" fillId="0" borderId="1" xfId="0" applyFont="1" applyBorder="1"/>
    <xf numFmtId="0" fontId="2" fillId="0" borderId="1" xfId="0" applyFont="1" applyBorder="1"/>
    <xf numFmtId="0" fontId="2" fillId="0" borderId="1" xfId="0" applyFont="1" applyBorder="1" applyAlignment="1">
      <alignment horizontal="center"/>
    </xf>
    <xf numFmtId="4" fontId="2" fillId="0" borderId="1" xfId="0" applyNumberFormat="1" applyFont="1" applyBorder="1"/>
    <xf numFmtId="4" fontId="2" fillId="0" borderId="0" xfId="0" applyNumberFormat="1" applyFont="1"/>
    <xf numFmtId="3" fontId="2" fillId="0" borderId="1" xfId="0" applyNumberFormat="1" applyFont="1" applyBorder="1" applyAlignment="1">
      <alignment horizontal="center"/>
    </xf>
    <xf numFmtId="3" fontId="2" fillId="0" borderId="1" xfId="0" applyNumberFormat="1" applyFont="1" applyBorder="1"/>
    <xf numFmtId="43" fontId="2" fillId="0" borderId="1" xfId="1" applyFont="1" applyBorder="1"/>
    <xf numFmtId="3" fontId="2" fillId="0" borderId="0" xfId="0" applyNumberFormat="1" applyFont="1"/>
    <xf numFmtId="0" fontId="5" fillId="0" borderId="1" xfId="0" applyFont="1" applyBorder="1"/>
    <xf numFmtId="3" fontId="3" fillId="0" borderId="1" xfId="0" applyNumberFormat="1" applyFont="1" applyBorder="1" applyAlignment="1">
      <alignment horizontal="center"/>
    </xf>
    <xf numFmtId="4" fontId="3" fillId="0" borderId="1" xfId="0" applyNumberFormat="1" applyFont="1" applyBorder="1" applyAlignment="1">
      <alignment horizontal="right"/>
    </xf>
    <xf numFmtId="0" fontId="3" fillId="0" borderId="0" xfId="0" applyFont="1"/>
    <xf numFmtId="0" fontId="6" fillId="0" borderId="0" xfId="0" applyFont="1"/>
    <xf numFmtId="0" fontId="7" fillId="0" borderId="0" xfId="0" applyFont="1"/>
    <xf numFmtId="0" fontId="9" fillId="0" borderId="0" xfId="0" applyFont="1"/>
    <xf numFmtId="0" fontId="0" fillId="0" borderId="1" xfId="0" applyBorder="1"/>
    <xf numFmtId="0" fontId="0" fillId="0" borderId="1" xfId="0" applyBorder="1" applyAlignment="1">
      <alignment horizontal="center" vertical="center"/>
    </xf>
    <xf numFmtId="4" fontId="0" fillId="0" borderId="1" xfId="0" applyNumberFormat="1" applyBorder="1"/>
    <xf numFmtId="43" fontId="0" fillId="0" borderId="1" xfId="1" applyFont="1" applyBorder="1"/>
    <xf numFmtId="4" fontId="10" fillId="0" borderId="1" xfId="0" applyNumberFormat="1" applyFont="1" applyBorder="1"/>
    <xf numFmtId="0" fontId="10" fillId="0" borderId="0" xfId="0" applyFont="1"/>
    <xf numFmtId="4" fontId="0" fillId="0" borderId="0" xfId="0" applyNumberFormat="1"/>
    <xf numFmtId="0" fontId="0" fillId="0" borderId="1" xfId="0" applyBorder="1" applyAlignment="1">
      <alignment horizontal="center"/>
    </xf>
    <xf numFmtId="0" fontId="0" fillId="0" borderId="1" xfId="0" applyBorder="1" applyAlignment="1">
      <alignment horizontal="left"/>
    </xf>
    <xf numFmtId="0" fontId="6" fillId="0" borderId="0" xfId="0" applyFont="1" applyAlignment="1">
      <alignment horizontal="left" vertical="top" wrapText="1"/>
    </xf>
    <xf numFmtId="0" fontId="3" fillId="0" borderId="0" xfId="0" applyFont="1" applyAlignment="1">
      <alignment horizontal="center"/>
    </xf>
    <xf numFmtId="0" fontId="2" fillId="0" borderId="0" xfId="0" applyFont="1" applyAlignment="1">
      <alignment horizontal="center"/>
    </xf>
    <xf numFmtId="0" fontId="6" fillId="0" borderId="0" xfId="0" applyFont="1" applyAlignment="1">
      <alignment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topLeftCell="A2" workbookViewId="0">
      <selection activeCell="B16" sqref="B16"/>
    </sheetView>
  </sheetViews>
  <sheetFormatPr defaultRowHeight="17.25" x14ac:dyDescent="0.3"/>
  <cols>
    <col min="1" max="1" width="38.5703125" style="1" customWidth="1"/>
    <col min="2" max="2" width="10.28515625" style="1" customWidth="1"/>
    <col min="3" max="3" width="2.7109375" style="1" customWidth="1"/>
    <col min="4" max="4" width="22.5703125" style="1" customWidth="1"/>
    <col min="5" max="5" width="28.5703125" style="1" customWidth="1"/>
    <col min="6" max="6" width="19" style="1" customWidth="1"/>
    <col min="7" max="16384" width="9.140625" style="1"/>
  </cols>
  <sheetData>
    <row r="1" spans="1:9" x14ac:dyDescent="0.3">
      <c r="A1" s="17" t="s">
        <v>0</v>
      </c>
    </row>
    <row r="3" spans="1:9" x14ac:dyDescent="0.3">
      <c r="A3" s="28" t="s">
        <v>14</v>
      </c>
      <c r="B3" s="28"/>
      <c r="C3" s="28"/>
      <c r="D3" s="28"/>
      <c r="E3" s="28"/>
      <c r="F3" s="28"/>
    </row>
    <row r="4" spans="1:9" x14ac:dyDescent="0.3">
      <c r="A4" s="29" t="s">
        <v>1</v>
      </c>
      <c r="B4" s="29"/>
      <c r="C4" s="29"/>
      <c r="D4" s="29"/>
      <c r="E4" s="29"/>
      <c r="F4" s="29"/>
    </row>
    <row r="5" spans="1:9" x14ac:dyDescent="0.3">
      <c r="A5" s="28" t="s">
        <v>27</v>
      </c>
      <c r="B5" s="28"/>
      <c r="C5" s="28"/>
      <c r="D5" s="28"/>
      <c r="E5" s="28"/>
      <c r="F5" s="28"/>
    </row>
    <row r="6" spans="1:9" x14ac:dyDescent="0.3">
      <c r="A6" s="28" t="s">
        <v>26</v>
      </c>
      <c r="B6" s="28"/>
      <c r="C6" s="28"/>
      <c r="D6" s="28"/>
      <c r="E6" s="28"/>
      <c r="F6" s="28"/>
    </row>
    <row r="7" spans="1:9" x14ac:dyDescent="0.3">
      <c r="A7" s="29"/>
      <c r="B7" s="29"/>
      <c r="C7" s="29"/>
      <c r="D7" s="29"/>
      <c r="E7" s="29"/>
      <c r="F7" s="29"/>
    </row>
    <row r="8" spans="1:9" ht="3.75" customHeight="1" x14ac:dyDescent="0.3"/>
    <row r="9" spans="1:9" x14ac:dyDescent="0.3">
      <c r="A9" s="28" t="s">
        <v>15</v>
      </c>
      <c r="B9" s="28"/>
      <c r="C9" s="28"/>
      <c r="D9" s="28"/>
      <c r="E9" s="28"/>
      <c r="F9" s="28"/>
    </row>
    <row r="11" spans="1:9" x14ac:dyDescent="0.3">
      <c r="A11" s="31" t="s">
        <v>2</v>
      </c>
      <c r="B11" s="31" t="s">
        <v>3</v>
      </c>
      <c r="C11" s="32" t="s">
        <v>4</v>
      </c>
      <c r="D11" s="33"/>
      <c r="E11" s="34"/>
      <c r="F11" s="31" t="s">
        <v>5</v>
      </c>
    </row>
    <row r="12" spans="1:9" x14ac:dyDescent="0.3">
      <c r="A12" s="31"/>
      <c r="B12" s="31"/>
      <c r="C12" s="35" t="s">
        <v>6</v>
      </c>
      <c r="D12" s="36"/>
      <c r="E12" s="2" t="s">
        <v>7</v>
      </c>
      <c r="F12" s="31"/>
    </row>
    <row r="13" spans="1:9" x14ac:dyDescent="0.3">
      <c r="A13" s="3" t="s">
        <v>8</v>
      </c>
      <c r="B13" s="4">
        <v>194</v>
      </c>
      <c r="C13" s="3" t="s">
        <v>9</v>
      </c>
      <c r="D13" s="5">
        <f>'4qtr'!C45</f>
        <v>14500830.18</v>
      </c>
      <c r="E13" s="5">
        <f>'4qtr'!D45</f>
        <v>11879191</v>
      </c>
      <c r="F13" s="5">
        <f>SUM(D13:E13)</f>
        <v>26380021.18</v>
      </c>
      <c r="G13" s="6"/>
    </row>
    <row r="14" spans="1:9" x14ac:dyDescent="0.3">
      <c r="A14" s="3" t="s">
        <v>10</v>
      </c>
      <c r="B14" s="4"/>
      <c r="C14" s="3"/>
      <c r="D14" s="5"/>
      <c r="E14" s="5"/>
      <c r="F14" s="5">
        <f>SUM(D14:E14)</f>
        <v>0</v>
      </c>
    </row>
    <row r="15" spans="1:9" x14ac:dyDescent="0.3">
      <c r="A15" s="3" t="s">
        <v>11</v>
      </c>
      <c r="B15" s="7">
        <v>248</v>
      </c>
      <c r="C15" s="8" t="s">
        <v>9</v>
      </c>
      <c r="D15" s="5">
        <f>'4qtr'!C46</f>
        <v>5225123.4399999995</v>
      </c>
      <c r="E15" s="9"/>
      <c r="F15" s="5">
        <f>SUM(D15:E15)</f>
        <v>5225123.4399999995</v>
      </c>
      <c r="I15" s="10"/>
    </row>
    <row r="16" spans="1:9" ht="2.25" customHeight="1" x14ac:dyDescent="0.3">
      <c r="A16" s="3"/>
      <c r="B16" s="3"/>
      <c r="C16" s="3"/>
      <c r="D16" s="3"/>
      <c r="E16" s="3"/>
      <c r="F16" s="3"/>
    </row>
    <row r="17" spans="1:6" x14ac:dyDescent="0.3">
      <c r="A17" s="11" t="s">
        <v>12</v>
      </c>
      <c r="B17" s="12">
        <f>SUM(B13:B16)</f>
        <v>442</v>
      </c>
      <c r="C17" s="2" t="s">
        <v>9</v>
      </c>
      <c r="D17" s="13">
        <f>SUM(D13:D16)</f>
        <v>19725953.619999997</v>
      </c>
      <c r="E17" s="13">
        <f>SUM(E13:E16)</f>
        <v>11879191</v>
      </c>
      <c r="F17" s="13">
        <f>SUM(F13:F16)</f>
        <v>31605144.619999997</v>
      </c>
    </row>
    <row r="19" spans="1:6" x14ac:dyDescent="0.3">
      <c r="A19" s="1" t="s">
        <v>18</v>
      </c>
    </row>
    <row r="20" spans="1:6" x14ac:dyDescent="0.3">
      <c r="A20" s="1" t="s">
        <v>19</v>
      </c>
    </row>
    <row r="23" spans="1:6" x14ac:dyDescent="0.3">
      <c r="B23" s="29"/>
      <c r="C23" s="29"/>
      <c r="D23" s="29"/>
      <c r="E23" s="29"/>
      <c r="F23" s="29"/>
    </row>
    <row r="24" spans="1:6" x14ac:dyDescent="0.3">
      <c r="A24" s="14" t="s">
        <v>20</v>
      </c>
      <c r="B24" s="28" t="s">
        <v>24</v>
      </c>
      <c r="C24" s="28"/>
      <c r="D24" s="28"/>
      <c r="E24" s="28" t="s">
        <v>25</v>
      </c>
      <c r="F24" s="28"/>
    </row>
    <row r="25" spans="1:6" x14ac:dyDescent="0.3">
      <c r="A25" s="1" t="s">
        <v>23</v>
      </c>
      <c r="B25" s="29" t="s">
        <v>21</v>
      </c>
      <c r="C25" s="29"/>
      <c r="D25" s="29"/>
      <c r="E25" s="29" t="s">
        <v>22</v>
      </c>
      <c r="F25" s="29"/>
    </row>
    <row r="27" spans="1:6" s="16" customFormat="1" ht="14.25" x14ac:dyDescent="0.3">
      <c r="A27" s="15" t="s">
        <v>13</v>
      </c>
      <c r="B27" s="15"/>
      <c r="C27" s="15"/>
      <c r="D27" s="15"/>
      <c r="E27" s="15"/>
      <c r="F27" s="15"/>
    </row>
    <row r="28" spans="1:6" s="16" customFormat="1" ht="56.25" customHeight="1" x14ac:dyDescent="0.3">
      <c r="A28" s="30" t="s">
        <v>16</v>
      </c>
      <c r="B28" s="30"/>
      <c r="C28" s="30"/>
      <c r="D28" s="30"/>
      <c r="E28" s="30"/>
      <c r="F28" s="30"/>
    </row>
    <row r="29" spans="1:6" s="16" customFormat="1" ht="43.5" customHeight="1" x14ac:dyDescent="0.25">
      <c r="A29" s="27" t="s">
        <v>17</v>
      </c>
      <c r="B29" s="27"/>
      <c r="C29" s="27"/>
      <c r="D29" s="27"/>
      <c r="E29" s="27"/>
      <c r="F29" s="27"/>
    </row>
    <row r="30" spans="1:6" s="16" customFormat="1" ht="13.5" x14ac:dyDescent="0.25"/>
    <row r="31" spans="1:6" s="16" customFormat="1" ht="13.5" x14ac:dyDescent="0.25"/>
    <row r="32" spans="1:6" s="16" customFormat="1" ht="13.5" x14ac:dyDescent="0.25"/>
    <row r="33" s="16" customFormat="1" ht="13.5" x14ac:dyDescent="0.25"/>
    <row r="34" s="16" customFormat="1" ht="13.5" x14ac:dyDescent="0.25"/>
    <row r="35" s="16" customFormat="1" ht="13.5" x14ac:dyDescent="0.25"/>
  </sheetData>
  <mergeCells count="19">
    <mergeCell ref="A29:F29"/>
    <mergeCell ref="A11:A12"/>
    <mergeCell ref="B11:B12"/>
    <mergeCell ref="C11:E11"/>
    <mergeCell ref="F11:F12"/>
    <mergeCell ref="C12:D12"/>
    <mergeCell ref="B23:D23"/>
    <mergeCell ref="E23:F23"/>
    <mergeCell ref="B24:D24"/>
    <mergeCell ref="E24:F24"/>
    <mergeCell ref="B25:D25"/>
    <mergeCell ref="E25:F25"/>
    <mergeCell ref="A28:F28"/>
    <mergeCell ref="A9:F9"/>
    <mergeCell ref="A3:F3"/>
    <mergeCell ref="A4:F4"/>
    <mergeCell ref="A5:F5"/>
    <mergeCell ref="A6:F6"/>
    <mergeCell ref="A7:F7"/>
  </mergeCells>
  <pageMargins left="0.7" right="0.7" top="0.5" bottom="0.5" header="0.3" footer="0.3"/>
  <pageSetup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29" workbookViewId="0">
      <selection activeCell="B40" sqref="B40"/>
    </sheetView>
  </sheetViews>
  <sheetFormatPr defaultRowHeight="15" x14ac:dyDescent="0.25"/>
  <cols>
    <col min="1" max="1" width="30.42578125" customWidth="1"/>
    <col min="2" max="2" width="9" customWidth="1"/>
    <col min="3" max="3" width="18.140625" bestFit="1" customWidth="1"/>
    <col min="4" max="4" width="23.42578125" customWidth="1"/>
    <col min="5" max="5" width="13.140625" customWidth="1"/>
  </cols>
  <sheetData>
    <row r="1" spans="1:5" x14ac:dyDescent="0.25">
      <c r="A1" s="38" t="s">
        <v>40</v>
      </c>
      <c r="B1" s="38"/>
      <c r="C1" s="38"/>
      <c r="D1" s="38"/>
      <c r="E1" s="38"/>
    </row>
    <row r="2" spans="1:5" x14ac:dyDescent="0.25">
      <c r="A2" s="37" t="s">
        <v>28</v>
      </c>
      <c r="B2" s="37" t="s">
        <v>29</v>
      </c>
      <c r="C2" s="37" t="s">
        <v>30</v>
      </c>
      <c r="D2" s="37"/>
      <c r="E2" s="37" t="s">
        <v>31</v>
      </c>
    </row>
    <row r="3" spans="1:5" x14ac:dyDescent="0.25">
      <c r="A3" s="37"/>
      <c r="B3" s="37"/>
      <c r="C3" s="18" t="s">
        <v>32</v>
      </c>
      <c r="D3" s="18" t="s">
        <v>33</v>
      </c>
      <c r="E3" s="37"/>
    </row>
    <row r="4" spans="1:5" x14ac:dyDescent="0.25">
      <c r="A4" s="18" t="s">
        <v>34</v>
      </c>
      <c r="B4" s="19">
        <v>194</v>
      </c>
      <c r="C4" s="20">
        <v>2458695.5</v>
      </c>
      <c r="D4" s="21">
        <f>421550</f>
        <v>421550</v>
      </c>
      <c r="E4" s="20">
        <f>C4+D4</f>
        <v>2880245.5</v>
      </c>
    </row>
    <row r="5" spans="1:5" x14ac:dyDescent="0.25">
      <c r="A5" s="18"/>
      <c r="B5" s="19">
        <v>194</v>
      </c>
      <c r="C5" s="20">
        <v>2420550.5</v>
      </c>
      <c r="D5" s="18"/>
      <c r="E5" s="20">
        <f>C5+D5</f>
        <v>2420550.5</v>
      </c>
    </row>
    <row r="6" spans="1:5" x14ac:dyDescent="0.25">
      <c r="A6" s="18" t="s">
        <v>35</v>
      </c>
      <c r="B6" s="18"/>
      <c r="C6" s="22">
        <f>C4+C5</f>
        <v>4879246</v>
      </c>
      <c r="D6" s="22">
        <f>D4+D5</f>
        <v>421550</v>
      </c>
      <c r="E6" s="22">
        <f>E4+E5</f>
        <v>5300796</v>
      </c>
    </row>
    <row r="7" spans="1:5" x14ac:dyDescent="0.25">
      <c r="A7" s="18"/>
      <c r="B7" s="18"/>
      <c r="C7" s="18"/>
      <c r="D7" s="18"/>
      <c r="E7" s="18"/>
    </row>
    <row r="8" spans="1:5" x14ac:dyDescent="0.25">
      <c r="A8" s="18" t="s">
        <v>36</v>
      </c>
      <c r="B8" s="18"/>
      <c r="C8" s="18"/>
      <c r="D8" s="18"/>
      <c r="E8" s="18"/>
    </row>
    <row r="9" spans="1:5" x14ac:dyDescent="0.25">
      <c r="A9" s="26" t="s">
        <v>37</v>
      </c>
      <c r="B9" s="25">
        <f>219+15+2</f>
        <v>236</v>
      </c>
      <c r="C9" s="20">
        <f>792280+5000+15000</f>
        <v>812280</v>
      </c>
      <c r="D9" s="20"/>
      <c r="E9" s="20">
        <f>D9+C9</f>
        <v>812280</v>
      </c>
    </row>
    <row r="10" spans="1:5" x14ac:dyDescent="0.25">
      <c r="A10" s="18"/>
      <c r="B10" s="25">
        <f>220+15+2</f>
        <v>237</v>
      </c>
      <c r="C10" s="20">
        <f>829690+5000+15000</f>
        <v>849690</v>
      </c>
      <c r="D10" s="20"/>
      <c r="E10" s="20">
        <f>D10+C10</f>
        <v>849690</v>
      </c>
    </row>
    <row r="11" spans="1:5" x14ac:dyDescent="0.25">
      <c r="A11" s="18" t="s">
        <v>35</v>
      </c>
      <c r="B11" s="18"/>
      <c r="C11" s="22">
        <f>SUM(C9:C10)</f>
        <v>1661970</v>
      </c>
      <c r="D11" s="22"/>
      <c r="E11" s="22">
        <f>SUM(E9:E10)</f>
        <v>1661970</v>
      </c>
    </row>
    <row r="12" spans="1:5" x14ac:dyDescent="0.25">
      <c r="A12" s="18"/>
      <c r="B12" s="18"/>
      <c r="C12" s="18"/>
      <c r="D12" s="18"/>
      <c r="E12" s="18"/>
    </row>
    <row r="13" spans="1:5" x14ac:dyDescent="0.25">
      <c r="A13" s="18" t="s">
        <v>12</v>
      </c>
      <c r="B13" s="25">
        <f>B10+B4</f>
        <v>431</v>
      </c>
      <c r="C13" s="22">
        <f>C11+C6</f>
        <v>6541216</v>
      </c>
      <c r="D13" s="22">
        <f>D11+D6</f>
        <v>421550</v>
      </c>
      <c r="E13" s="22">
        <f>SUM(C13:D13)</f>
        <v>6962766</v>
      </c>
    </row>
    <row r="16" spans="1:5" x14ac:dyDescent="0.25">
      <c r="A16" s="39" t="s">
        <v>41</v>
      </c>
      <c r="B16" s="39"/>
      <c r="C16" s="39"/>
      <c r="D16" s="39"/>
      <c r="E16" s="39"/>
    </row>
    <row r="17" spans="1:5" x14ac:dyDescent="0.25">
      <c r="A17" s="37" t="s">
        <v>28</v>
      </c>
      <c r="B17" s="37" t="s">
        <v>29</v>
      </c>
      <c r="C17" s="37" t="s">
        <v>30</v>
      </c>
      <c r="D17" s="37"/>
      <c r="E17" s="37" t="s">
        <v>31</v>
      </c>
    </row>
    <row r="18" spans="1:5" x14ac:dyDescent="0.25">
      <c r="A18" s="37"/>
      <c r="B18" s="37"/>
      <c r="C18" s="18" t="s">
        <v>32</v>
      </c>
      <c r="D18" s="18" t="s">
        <v>33</v>
      </c>
      <c r="E18" s="37"/>
    </row>
    <row r="19" spans="1:5" x14ac:dyDescent="0.25">
      <c r="A19" s="18" t="s">
        <v>34</v>
      </c>
      <c r="B19" s="19">
        <v>194</v>
      </c>
      <c r="C19" s="20">
        <v>2413211</v>
      </c>
      <c r="D19" s="21">
        <f>6236091</f>
        <v>6236091</v>
      </c>
      <c r="E19" s="20">
        <f>C19+D19</f>
        <v>8649302</v>
      </c>
    </row>
    <row r="20" spans="1:5" x14ac:dyDescent="0.25">
      <c r="A20" s="18"/>
      <c r="B20" s="19">
        <v>194</v>
      </c>
      <c r="C20" s="20">
        <v>2413211</v>
      </c>
      <c r="D20" s="20"/>
      <c r="E20" s="20">
        <f>C20+D20</f>
        <v>2413211</v>
      </c>
    </row>
    <row r="21" spans="1:5" x14ac:dyDescent="0.25">
      <c r="A21" s="18" t="s">
        <v>35</v>
      </c>
      <c r="B21" s="18"/>
      <c r="C21" s="22">
        <f>C19+C20</f>
        <v>4826422</v>
      </c>
      <c r="D21" s="22">
        <f>D19+D20</f>
        <v>6236091</v>
      </c>
      <c r="E21" s="22">
        <f>E19+E20</f>
        <v>11062513</v>
      </c>
    </row>
    <row r="22" spans="1:5" x14ac:dyDescent="0.25">
      <c r="A22" s="18"/>
      <c r="B22" s="18"/>
      <c r="C22" s="18"/>
      <c r="D22" s="18"/>
      <c r="E22" s="18"/>
    </row>
    <row r="23" spans="1:5" x14ac:dyDescent="0.25">
      <c r="A23" s="18" t="s">
        <v>36</v>
      </c>
      <c r="B23" s="18"/>
      <c r="C23" s="18"/>
      <c r="D23" s="18"/>
      <c r="E23" s="18"/>
    </row>
    <row r="24" spans="1:5" x14ac:dyDescent="0.25">
      <c r="A24" s="26" t="s">
        <v>37</v>
      </c>
      <c r="B24" s="25">
        <f>218+15+2</f>
        <v>235</v>
      </c>
      <c r="C24" s="20">
        <f>740950+5000+15000</f>
        <v>760950</v>
      </c>
      <c r="D24" s="20"/>
      <c r="E24" s="20">
        <f>SUM(C24:D24)</f>
        <v>760950</v>
      </c>
    </row>
    <row r="25" spans="1:5" x14ac:dyDescent="0.25">
      <c r="A25" s="18"/>
      <c r="B25" s="25">
        <f>218+15+2</f>
        <v>235</v>
      </c>
      <c r="C25" s="20">
        <f>689620+5000+15000</f>
        <v>709620</v>
      </c>
      <c r="D25" s="20"/>
      <c r="E25" s="20">
        <f>SUM(C25:D25)</f>
        <v>709620</v>
      </c>
    </row>
    <row r="26" spans="1:5" x14ac:dyDescent="0.25">
      <c r="A26" s="18" t="s">
        <v>35</v>
      </c>
      <c r="B26" s="18"/>
      <c r="C26" s="22">
        <f>SUM(C24:C25)</f>
        <v>1470570</v>
      </c>
      <c r="D26" s="22"/>
      <c r="E26" s="22">
        <f>SUM(E24:E25)</f>
        <v>1470570</v>
      </c>
    </row>
    <row r="27" spans="1:5" x14ac:dyDescent="0.25">
      <c r="A27" s="18"/>
      <c r="B27" s="18"/>
      <c r="C27" s="18"/>
      <c r="D27" s="18"/>
      <c r="E27" s="18"/>
    </row>
    <row r="28" spans="1:5" x14ac:dyDescent="0.25">
      <c r="A28" s="18" t="s">
        <v>12</v>
      </c>
      <c r="B28" s="25">
        <f>B25+B20</f>
        <v>429</v>
      </c>
      <c r="C28" s="22">
        <f>C26+C21</f>
        <v>6296992</v>
      </c>
      <c r="D28" s="22">
        <f>D26+D21</f>
        <v>6236091</v>
      </c>
      <c r="E28" s="22">
        <f>SUM(C28:D28)</f>
        <v>12533083</v>
      </c>
    </row>
    <row r="31" spans="1:5" x14ac:dyDescent="0.25">
      <c r="A31" s="38" t="s">
        <v>42</v>
      </c>
      <c r="B31" s="38"/>
      <c r="C31" s="38"/>
      <c r="D31" s="38"/>
      <c r="E31" s="38"/>
    </row>
    <row r="32" spans="1:5" x14ac:dyDescent="0.25">
      <c r="A32" s="37" t="s">
        <v>28</v>
      </c>
      <c r="B32" s="37" t="s">
        <v>29</v>
      </c>
      <c r="C32" s="37" t="s">
        <v>30</v>
      </c>
      <c r="D32" s="37"/>
      <c r="E32" s="37" t="s">
        <v>31</v>
      </c>
    </row>
    <row r="33" spans="1:5" x14ac:dyDescent="0.25">
      <c r="A33" s="37"/>
      <c r="B33" s="37"/>
      <c r="C33" s="18" t="s">
        <v>32</v>
      </c>
      <c r="D33" s="18" t="s">
        <v>33</v>
      </c>
      <c r="E33" s="37"/>
    </row>
    <row r="34" spans="1:5" x14ac:dyDescent="0.25">
      <c r="A34" s="18" t="s">
        <v>34</v>
      </c>
      <c r="B34" s="19">
        <v>194</v>
      </c>
      <c r="C34" s="20">
        <v>2400601.1800000002</v>
      </c>
      <c r="D34" s="21">
        <v>5221550</v>
      </c>
      <c r="E34" s="20">
        <f>C34+D34</f>
        <v>7622151.1799999997</v>
      </c>
    </row>
    <row r="35" spans="1:5" x14ac:dyDescent="0.25">
      <c r="A35" s="18"/>
      <c r="B35" s="19">
        <v>194</v>
      </c>
      <c r="C35" s="20">
        <v>2394561</v>
      </c>
      <c r="D35" s="20"/>
      <c r="E35" s="20">
        <f>C35+D35</f>
        <v>2394561</v>
      </c>
    </row>
    <row r="36" spans="1:5" x14ac:dyDescent="0.25">
      <c r="A36" s="18" t="s">
        <v>35</v>
      </c>
      <c r="B36" s="18"/>
      <c r="C36" s="22">
        <f>C34+C35</f>
        <v>4795162.18</v>
      </c>
      <c r="D36" s="22">
        <f>D34+D35</f>
        <v>5221550</v>
      </c>
      <c r="E36" s="22">
        <f>E34+E35</f>
        <v>10016712.18</v>
      </c>
    </row>
    <row r="37" spans="1:5" x14ac:dyDescent="0.25">
      <c r="A37" s="18"/>
      <c r="B37" s="18"/>
      <c r="C37" s="18"/>
      <c r="D37" s="18"/>
      <c r="E37" s="18"/>
    </row>
    <row r="38" spans="1:5" x14ac:dyDescent="0.25">
      <c r="A38" s="18" t="s">
        <v>36</v>
      </c>
      <c r="B38" s="18"/>
      <c r="C38" s="18"/>
      <c r="D38" s="18"/>
      <c r="E38" s="18"/>
    </row>
    <row r="39" spans="1:5" x14ac:dyDescent="0.25">
      <c r="A39" s="26" t="s">
        <v>37</v>
      </c>
      <c r="B39" s="19">
        <f>229+15+2</f>
        <v>246</v>
      </c>
      <c r="C39" s="20">
        <f>1031703.44+5000+15000</f>
        <v>1051703.44</v>
      </c>
      <c r="D39" s="20"/>
      <c r="E39" s="20">
        <f>SUM(C39:D39)</f>
        <v>1051703.44</v>
      </c>
    </row>
    <row r="40" spans="1:5" x14ac:dyDescent="0.25">
      <c r="A40" s="18"/>
      <c r="B40" s="19">
        <f>231+15+2</f>
        <v>248</v>
      </c>
      <c r="C40" s="20">
        <f>1020880+5000+15000</f>
        <v>1040880</v>
      </c>
      <c r="D40" s="20"/>
      <c r="E40" s="20">
        <f>SUM(C40:D40)</f>
        <v>1040880</v>
      </c>
    </row>
    <row r="41" spans="1:5" x14ac:dyDescent="0.25">
      <c r="A41" s="18" t="s">
        <v>35</v>
      </c>
      <c r="B41" s="18"/>
      <c r="C41" s="22">
        <f>SUM(C39:C40)</f>
        <v>2092583.44</v>
      </c>
      <c r="D41" s="22"/>
      <c r="E41" s="22">
        <f>SUM(E39:E40)</f>
        <v>2092583.44</v>
      </c>
    </row>
    <row r="42" spans="1:5" x14ac:dyDescent="0.25">
      <c r="A42" s="18"/>
      <c r="B42" s="18"/>
      <c r="C42" s="18"/>
      <c r="D42" s="18"/>
      <c r="E42" s="18"/>
    </row>
    <row r="43" spans="1:5" x14ac:dyDescent="0.25">
      <c r="A43" s="18" t="s">
        <v>12</v>
      </c>
      <c r="B43" s="25">
        <f>B40+B35</f>
        <v>442</v>
      </c>
      <c r="C43" s="22">
        <f>C41+C36</f>
        <v>6887745.6199999992</v>
      </c>
      <c r="D43" s="22">
        <f>D41+D36</f>
        <v>5221550</v>
      </c>
      <c r="E43" s="22">
        <f>SUM(C43:D43)</f>
        <v>12109295.619999999</v>
      </c>
    </row>
    <row r="45" spans="1:5" x14ac:dyDescent="0.25">
      <c r="A45" s="23" t="s">
        <v>38</v>
      </c>
      <c r="C45" s="24">
        <f>C36+C21+C6</f>
        <v>14500830.18</v>
      </c>
      <c r="D45" s="24">
        <f>D43+D28+D13</f>
        <v>11879191</v>
      </c>
    </row>
    <row r="46" spans="1:5" x14ac:dyDescent="0.25">
      <c r="A46" s="23" t="s">
        <v>39</v>
      </c>
      <c r="C46" s="24">
        <f>C41+C26+C11</f>
        <v>5225123.4399999995</v>
      </c>
    </row>
  </sheetData>
  <mergeCells count="15">
    <mergeCell ref="A32:A33"/>
    <mergeCell ref="B32:B33"/>
    <mergeCell ref="C32:D32"/>
    <mergeCell ref="E32:E33"/>
    <mergeCell ref="A1:E1"/>
    <mergeCell ref="A2:A3"/>
    <mergeCell ref="B2:B3"/>
    <mergeCell ref="C2:D2"/>
    <mergeCell ref="E2:E3"/>
    <mergeCell ref="A16:E16"/>
    <mergeCell ref="A17:A18"/>
    <mergeCell ref="B17:B18"/>
    <mergeCell ref="C17:D17"/>
    <mergeCell ref="E17:E18"/>
    <mergeCell ref="A31:E31"/>
  </mergeCells>
  <pageMargins left="0.45" right="0.45"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4thQtr</vt:lpstr>
      <vt:lpstr>4qtr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Mhew</dc:creator>
  <cp:lastModifiedBy>bubu</cp:lastModifiedBy>
  <cp:lastPrinted>2021-01-13T05:30:01Z</cp:lastPrinted>
  <dcterms:created xsi:type="dcterms:W3CDTF">2019-11-18T06:12:25Z</dcterms:created>
  <dcterms:modified xsi:type="dcterms:W3CDTF">2021-01-15T00:53:25Z</dcterms:modified>
</cp:coreProperties>
</file>